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1st Spoke pages/"/>
    </mc:Choice>
  </mc:AlternateContent>
  <xr:revisionPtr revIDLastSave="141" documentId="8_{971D4236-D93D-4BDE-8A6A-F7D5AA1A5537}" xr6:coauthVersionLast="47" xr6:coauthVersionMax="47" xr10:uidLastSave="{10A051DA-1A95-4397-A881-F5478BE91D0C}"/>
  <bookViews>
    <workbookView xWindow="-120" yWindow="-120" windowWidth="29040" windowHeight="15840" activeTab="1" xr2:uid="{62230A40-79DA-44E9-BB51-5262F7139D91}"/>
  </bookViews>
  <sheets>
    <sheet name="Drawdown Duration" sheetId="2" r:id="rId1"/>
    <sheet name="Duration of MM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3" i="2"/>
  <c r="H4" i="3"/>
  <c r="H5" i="3"/>
  <c r="H6" i="3"/>
  <c r="I7" i="3" s="1"/>
  <c r="H7" i="3"/>
  <c r="H8" i="3"/>
  <c r="H9" i="3"/>
  <c r="H3" i="3"/>
  <c r="I2" i="3"/>
  <c r="C41" i="3"/>
  <c r="D41" i="3" s="1"/>
  <c r="F41" i="3" s="1"/>
  <c r="C40" i="3"/>
  <c r="D40" i="3" s="1"/>
  <c r="F40" i="3" s="1"/>
  <c r="C39" i="3"/>
  <c r="D39" i="3" s="1"/>
  <c r="F39" i="3" s="1"/>
  <c r="C38" i="3"/>
  <c r="D38" i="3" s="1"/>
  <c r="F38" i="3" s="1"/>
  <c r="C37" i="3"/>
  <c r="D37" i="3" s="1"/>
  <c r="F37" i="3" s="1"/>
  <c r="C36" i="3"/>
  <c r="D36" i="3" s="1"/>
  <c r="F36" i="3" s="1"/>
  <c r="C35" i="3"/>
  <c r="D35" i="3" s="1"/>
  <c r="F35" i="3" s="1"/>
  <c r="C34" i="3"/>
  <c r="D34" i="3" s="1"/>
  <c r="F34" i="3" s="1"/>
  <c r="C33" i="3"/>
  <c r="D33" i="3" s="1"/>
  <c r="F33" i="3" s="1"/>
  <c r="C32" i="3"/>
  <c r="D32" i="3" s="1"/>
  <c r="F32" i="3" s="1"/>
  <c r="C31" i="3"/>
  <c r="D31" i="3" s="1"/>
  <c r="F31" i="3" s="1"/>
  <c r="C30" i="3"/>
  <c r="D30" i="3" s="1"/>
  <c r="F30" i="3" s="1"/>
  <c r="C29" i="3"/>
  <c r="D29" i="3" s="1"/>
  <c r="F29" i="3" s="1"/>
  <c r="C28" i="3"/>
  <c r="D28" i="3" s="1"/>
  <c r="F28" i="3" s="1"/>
  <c r="C27" i="3"/>
  <c r="D27" i="3" s="1"/>
  <c r="F27" i="3" s="1"/>
  <c r="H27" i="3" s="1"/>
  <c r="C26" i="3"/>
  <c r="D26" i="3" s="1"/>
  <c r="F26" i="3" s="1"/>
  <c r="C25" i="3"/>
  <c r="D25" i="3" s="1"/>
  <c r="F25" i="3" s="1"/>
  <c r="C24" i="3"/>
  <c r="D24" i="3" s="1"/>
  <c r="F24" i="3" s="1"/>
  <c r="C23" i="3"/>
  <c r="D23" i="3" s="1"/>
  <c r="F23" i="3" s="1"/>
  <c r="H23" i="3" s="1"/>
  <c r="C22" i="3"/>
  <c r="D22" i="3" s="1"/>
  <c r="F22" i="3" s="1"/>
  <c r="C21" i="3"/>
  <c r="D21" i="3" s="1"/>
  <c r="F21" i="3" s="1"/>
  <c r="C20" i="3"/>
  <c r="D20" i="3" s="1"/>
  <c r="F20" i="3" s="1"/>
  <c r="H21" i="3" s="1"/>
  <c r="C19" i="3"/>
  <c r="D19" i="3" s="1"/>
  <c r="F19" i="3" s="1"/>
  <c r="C18" i="3"/>
  <c r="D18" i="3" s="1"/>
  <c r="F18" i="3" s="1"/>
  <c r="C17" i="3"/>
  <c r="D17" i="3" s="1"/>
  <c r="F17" i="3" s="1"/>
  <c r="C16" i="3"/>
  <c r="D16" i="3" s="1"/>
  <c r="F16" i="3" s="1"/>
  <c r="C15" i="3"/>
  <c r="D15" i="3" s="1"/>
  <c r="F15" i="3" s="1"/>
  <c r="C14" i="3"/>
  <c r="D14" i="3" s="1"/>
  <c r="F14" i="3" s="1"/>
  <c r="C13" i="3"/>
  <c r="D13" i="3" s="1"/>
  <c r="F13" i="3" s="1"/>
  <c r="C12" i="3"/>
  <c r="D12" i="3" s="1"/>
  <c r="F12" i="3" s="1"/>
  <c r="C11" i="3"/>
  <c r="D11" i="3" s="1"/>
  <c r="F11" i="3" s="1"/>
  <c r="C10" i="3"/>
  <c r="D10" i="3" s="1"/>
  <c r="F10" i="3" s="1"/>
  <c r="H10" i="3" s="1"/>
  <c r="C9" i="3"/>
  <c r="D9" i="3" s="1"/>
  <c r="F9" i="3" s="1"/>
  <c r="D8" i="3"/>
  <c r="F8" i="3" s="1"/>
  <c r="C8" i="3"/>
  <c r="F7" i="3"/>
  <c r="D7" i="3"/>
  <c r="C7" i="3"/>
  <c r="C6" i="3"/>
  <c r="D6" i="3" s="1"/>
  <c r="F6" i="3" s="1"/>
  <c r="C5" i="3"/>
  <c r="D5" i="3" s="1"/>
  <c r="F5" i="3" s="1"/>
  <c r="D4" i="3"/>
  <c r="F4" i="3" s="1"/>
  <c r="C4" i="3"/>
  <c r="F3" i="3"/>
  <c r="D3" i="3"/>
  <c r="C3" i="3"/>
  <c r="D2" i="3"/>
  <c r="F2" i="3" s="1"/>
  <c r="C2" i="3"/>
  <c r="C2" i="2"/>
  <c r="D2" i="2" s="1"/>
  <c r="F2" i="2" s="1"/>
  <c r="H2" i="2" s="1"/>
  <c r="C39" i="2"/>
  <c r="D39" i="2" s="1"/>
  <c r="F39" i="2" s="1"/>
  <c r="C40" i="2"/>
  <c r="D40" i="2" s="1"/>
  <c r="F40" i="2" s="1"/>
  <c r="C41" i="2"/>
  <c r="D41" i="2" s="1"/>
  <c r="F41" i="2" s="1"/>
  <c r="H11" i="3" l="1"/>
  <c r="I12" i="3" s="1"/>
  <c r="H26" i="3"/>
  <c r="H30" i="3"/>
  <c r="H34" i="3"/>
  <c r="H38" i="3"/>
  <c r="H25" i="3"/>
  <c r="H41" i="3"/>
  <c r="H14" i="3"/>
  <c r="H35" i="3"/>
  <c r="H15" i="3"/>
  <c r="I16" i="3" s="1"/>
  <c r="H19" i="3"/>
  <c r="H22" i="3"/>
  <c r="I8" i="3"/>
  <c r="I9" i="3" s="1"/>
  <c r="I10" i="3" s="1"/>
  <c r="I11" i="3" s="1"/>
  <c r="H18" i="3"/>
  <c r="H31" i="3"/>
  <c r="H39" i="3"/>
  <c r="H13" i="3"/>
  <c r="H28" i="3"/>
  <c r="H33" i="3"/>
  <c r="H32" i="3"/>
  <c r="H37" i="3"/>
  <c r="H36" i="3"/>
  <c r="H12" i="3"/>
  <c r="H17" i="3"/>
  <c r="H16" i="3"/>
  <c r="H29" i="3"/>
  <c r="H40" i="3"/>
  <c r="H24" i="3"/>
  <c r="H20" i="3"/>
  <c r="G16" i="3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6" i="3"/>
  <c r="G12" i="3"/>
  <c r="G2" i="3"/>
  <c r="H2" i="3"/>
  <c r="I3" i="3" s="1"/>
  <c r="G13" i="3"/>
  <c r="G14" i="3" s="1"/>
  <c r="G4" i="3"/>
  <c r="G5" i="3" s="1"/>
  <c r="G41" i="3"/>
  <c r="E2" i="3"/>
  <c r="G3" i="3"/>
  <c r="G7" i="3"/>
  <c r="G8" i="3" s="1"/>
  <c r="G9" i="3" s="1"/>
  <c r="G10" i="3" s="1"/>
  <c r="G11" i="3"/>
  <c r="G15" i="3"/>
  <c r="G41" i="2"/>
  <c r="G2" i="2"/>
  <c r="C3" i="2"/>
  <c r="D3" i="2" s="1"/>
  <c r="F3" i="2" s="1"/>
  <c r="C4" i="2"/>
  <c r="D4" i="2" s="1"/>
  <c r="F4" i="2" s="1"/>
  <c r="C5" i="2"/>
  <c r="D5" i="2" s="1"/>
  <c r="F5" i="2" s="1"/>
  <c r="C6" i="2"/>
  <c r="D6" i="2" s="1"/>
  <c r="F6" i="2" s="1"/>
  <c r="C7" i="2"/>
  <c r="D7" i="2" s="1"/>
  <c r="F7" i="2" s="1"/>
  <c r="C8" i="2"/>
  <c r="D8" i="2" s="1"/>
  <c r="F8" i="2" s="1"/>
  <c r="C9" i="2"/>
  <c r="D9" i="2" s="1"/>
  <c r="F9" i="2" s="1"/>
  <c r="C10" i="2"/>
  <c r="D10" i="2" s="1"/>
  <c r="F10" i="2" s="1"/>
  <c r="C11" i="2"/>
  <c r="D11" i="2" s="1"/>
  <c r="F11" i="2" s="1"/>
  <c r="C12" i="2"/>
  <c r="D12" i="2" s="1"/>
  <c r="F12" i="2" s="1"/>
  <c r="C13" i="2"/>
  <c r="D13" i="2" s="1"/>
  <c r="F13" i="2" s="1"/>
  <c r="C14" i="2"/>
  <c r="D14" i="2" s="1"/>
  <c r="F14" i="2" s="1"/>
  <c r="C15" i="2"/>
  <c r="D15" i="2" s="1"/>
  <c r="F15" i="2" s="1"/>
  <c r="C16" i="2"/>
  <c r="D16" i="2" s="1"/>
  <c r="F16" i="2" s="1"/>
  <c r="C17" i="2"/>
  <c r="D17" i="2" s="1"/>
  <c r="F17" i="2" s="1"/>
  <c r="C18" i="2"/>
  <c r="D18" i="2" s="1"/>
  <c r="F18" i="2" s="1"/>
  <c r="C19" i="2"/>
  <c r="D19" i="2" s="1"/>
  <c r="F19" i="2" s="1"/>
  <c r="C20" i="2"/>
  <c r="D20" i="2" s="1"/>
  <c r="F20" i="2" s="1"/>
  <c r="C21" i="2"/>
  <c r="D21" i="2" s="1"/>
  <c r="F21" i="2" s="1"/>
  <c r="C22" i="2"/>
  <c r="D22" i="2" s="1"/>
  <c r="F22" i="2" s="1"/>
  <c r="C23" i="2"/>
  <c r="D23" i="2" s="1"/>
  <c r="F23" i="2" s="1"/>
  <c r="C24" i="2"/>
  <c r="D24" i="2" s="1"/>
  <c r="F24" i="2" s="1"/>
  <c r="C25" i="2"/>
  <c r="D25" i="2" s="1"/>
  <c r="F25" i="2" s="1"/>
  <c r="C26" i="2"/>
  <c r="D26" i="2" s="1"/>
  <c r="F26" i="2" s="1"/>
  <c r="C27" i="2"/>
  <c r="D27" i="2" s="1"/>
  <c r="F27" i="2" s="1"/>
  <c r="C28" i="2"/>
  <c r="D28" i="2" s="1"/>
  <c r="F28" i="2" s="1"/>
  <c r="C29" i="2"/>
  <c r="D29" i="2" s="1"/>
  <c r="F29" i="2" s="1"/>
  <c r="C30" i="2"/>
  <c r="D30" i="2" s="1"/>
  <c r="F30" i="2" s="1"/>
  <c r="C31" i="2"/>
  <c r="D31" i="2" s="1"/>
  <c r="F31" i="2" s="1"/>
  <c r="C32" i="2"/>
  <c r="D32" i="2" s="1"/>
  <c r="F32" i="2" s="1"/>
  <c r="C33" i="2"/>
  <c r="D33" i="2" s="1"/>
  <c r="F33" i="2" s="1"/>
  <c r="C34" i="2"/>
  <c r="D34" i="2" s="1"/>
  <c r="F34" i="2" s="1"/>
  <c r="C35" i="2"/>
  <c r="D35" i="2" s="1"/>
  <c r="F35" i="2" s="1"/>
  <c r="C36" i="2"/>
  <c r="D36" i="2" s="1"/>
  <c r="F36" i="2" s="1"/>
  <c r="C37" i="2"/>
  <c r="D37" i="2" s="1"/>
  <c r="F37" i="2" s="1"/>
  <c r="C38" i="2"/>
  <c r="D38" i="2" s="1"/>
  <c r="F38" i="2" s="1"/>
  <c r="I13" i="3" l="1"/>
  <c r="I14" i="3" s="1"/>
  <c r="I15" i="3" s="1"/>
  <c r="I17" i="3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G13" i="2"/>
  <c r="G16" i="2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12" i="2"/>
  <c r="G15" i="2"/>
  <c r="G11" i="2"/>
  <c r="G7" i="2"/>
  <c r="G8" i="2" s="1"/>
  <c r="G9" i="2" s="1"/>
  <c r="G10" i="2" s="1"/>
  <c r="G3" i="2"/>
  <c r="G4" i="2" s="1"/>
  <c r="G5" i="2" s="1"/>
  <c r="G14" i="2"/>
  <c r="G6" i="2"/>
  <c r="E2" i="2"/>
  <c r="I2" i="2" l="1"/>
  <c r="I4" i="3"/>
  <c r="I5" i="3"/>
  <c r="I6" i="3" s="1"/>
  <c r="J3" i="3" s="1" a="1"/>
  <c r="J3" i="3" l="1"/>
  <c r="L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Trader Archive</author>
  </authors>
  <commentList>
    <comment ref="B10" authorId="0" shapeId="0" xr:uid="{E69AD7AF-326B-430B-88C7-4CB3589E268F}">
      <text>
        <r>
          <rPr>
            <b/>
            <sz val="9"/>
            <color indexed="81"/>
            <rFont val="Tahoma"/>
            <family val="2"/>
          </rPr>
          <t>Trader Archive:</t>
        </r>
        <r>
          <rPr>
            <sz val="9"/>
            <color indexed="81"/>
            <rFont val="Tahoma"/>
            <family val="2"/>
          </rPr>
          <t xml:space="preserve">
This value has been adjusted to illustrate a case of a deep but short drawdown.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<sst xmlns="http://schemas.openxmlformats.org/spreadsheetml/2006/main" count="18" uniqueCount="11">
  <si>
    <t>Drawdown</t>
  </si>
  <si>
    <t>MDD</t>
  </si>
  <si>
    <t>Running Maximum</t>
  </si>
  <si>
    <t>Date</t>
  </si>
  <si>
    <t>Drawdown Periods</t>
  </si>
  <si>
    <t>Drawdown Start Date</t>
  </si>
  <si>
    <t>Drawdown Duration</t>
  </si>
  <si>
    <t>The longest drawdown</t>
  </si>
  <si>
    <t>Duration of MDD</t>
  </si>
  <si>
    <t>Helper column</t>
  </si>
  <si>
    <t>Values and Duartions of Drawdowns`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</si>
</sst>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0" applyNumberFormat="1"/>
    <xf numFmtId="10" fontId="2" fillId="0" borderId="0" xfId="1" applyNumberFormat="1" applyFont="1"/>
    <xf numFmtId="10" fontId="0" fillId="0" borderId="0" xfId="1" applyNumberFormat="1" applyFont="1"/>
    <xf numFmtId="164" fontId="0" fillId="0" borderId="0" xfId="0" applyNumberFormat="1"/>
    <xf numFmtId="14" fontId="0" fillId="0" borderId="0" xfId="0" applyNumberFormat="1"/>
    <xf numFmtId="10" fontId="0" fillId="0" borderId="0" xfId="0" applyNumberFormat="1"/>
    <xf numFmtId="10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2" fontId="0" fillId="0" borderId="0" xfId="0" applyNumberFormat="1" applyAlignment="1">
      <alignment horizontal="center" vertical="center"/>
    </xf>
    <xf numFmtId="44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9746C-C829-415E-9230-082683756FF1}">
  <dimension ref="A1:I41"/>
  <sheetViews>
    <sheetView workbookViewId="0">
      <selection activeCell="I1" sqref="I1:I2"/>
    </sheetView>
  </sheetViews>
  <sheetFormatPr defaultRowHeight="15" x14ac:dyDescent="0.25"/>
  <cols>
    <col min="1" max="1" width="11.5703125" customWidth="1"/>
    <col min="2" max="2" width="15.5703125" customWidth="1"/>
    <col min="3" max="3" width="17.42578125" customWidth="1"/>
    <col min="4" max="4" width="16" style="3" customWidth="1"/>
    <col min="6" max="6" width="17.7109375" customWidth="1"/>
    <col min="7" max="7" width="19.140625" style="5" customWidth="1"/>
    <col min="8" max="8" width="19.140625" customWidth="1"/>
    <col min="9" max="9" width="21" customWidth="1"/>
  </cols>
  <sheetData>
    <row r="1" spans="1:9" x14ac:dyDescent="0.25">
      <c r="A1" t="s">
        <v>3</v>
      </c>
      <c r="C1" t="s">
        <v>2</v>
      </c>
      <c r="D1" s="3" t="s">
        <v>0</v>
      </c>
      <c r="E1" s="8" t="s">
        <v>1</v>
      </c>
      <c r="F1" t="s">
        <v>4</v>
      </c>
      <c r="G1" s="5" t="s">
        <v>5</v>
      </c>
      <c r="H1" t="s">
        <v>6</v>
      </c>
      <c r="I1" s="8" t="s">
        <v>7</v>
      </c>
    </row>
    <row r="2" spans="1:9" x14ac:dyDescent="0.25">
      <c r="A2" s="4">
        <v>41500</v>
      </c>
      <c r="B2" s="1">
        <v>10000</v>
      </c>
      <c r="C2" s="1">
        <f>MAX($B$2:B2)</f>
        <v>10000</v>
      </c>
      <c r="D2" s="3">
        <f>MIN((B2-C2)/C2,0)</f>
        <v>0</v>
      </c>
      <c r="E2" s="2">
        <f>MIN(D3:D38)</f>
        <v>-0.12161180301292704</v>
      </c>
      <c r="F2">
        <f>IF(D2&lt;0,1,)</f>
        <v>0</v>
      </c>
      <c r="G2" s="5" t="str">
        <f>IF(AND(F2=1, F1=0), A2, IF(F2=1, G1, ""))</f>
        <v/>
      </c>
      <c r="H2" t="str">
        <f>IF(AND(F2=0, F1=1), A2-INDEX(G:G, MATCH(1,F:F,0)), "")</f>
        <v/>
      </c>
      <c r="I2" s="8">
        <f>MAX(H:H)</f>
        <v>1224</v>
      </c>
    </row>
    <row r="3" spans="1:9" x14ac:dyDescent="0.25">
      <c r="A3" s="4">
        <v>41509</v>
      </c>
      <c r="B3" s="1">
        <v>9809.1749662378279</v>
      </c>
      <c r="C3" s="1">
        <f>MAX($B$2:B3)</f>
        <v>10000</v>
      </c>
      <c r="D3" s="3">
        <f>MIN((B3-C3)/C3,0)</f>
        <v>-1.9082503376217211E-2</v>
      </c>
      <c r="F3">
        <f t="shared" ref="F3:F41" si="0">IF(D3&lt;0,1,)</f>
        <v>1</v>
      </c>
      <c r="G3" s="5">
        <f t="shared" ref="G3:G41" si="1">IF(AND(F3=1, F2=0), A3, IF(F3=1, G2, ""))</f>
        <v>41509</v>
      </c>
      <c r="H3">
        <f>IF(AND(F3=0, F2=1), A3-INDEX(G:G, MATCH(1,F:F,0)), )</f>
        <v>0</v>
      </c>
    </row>
    <row r="4" spans="1:9" x14ac:dyDescent="0.25">
      <c r="A4" s="4">
        <v>41516</v>
      </c>
      <c r="B4" s="1">
        <v>9950.9067874257125</v>
      </c>
      <c r="C4" s="1">
        <f>MAX($B$2:B4)</f>
        <v>10000</v>
      </c>
      <c r="D4" s="3">
        <f t="shared" ref="D4:D38" si="2">MIN((B4-C4)/C4,0)</f>
        <v>-4.9093212574287462E-3</v>
      </c>
      <c r="F4">
        <f t="shared" si="0"/>
        <v>1</v>
      </c>
      <c r="G4" s="5">
        <f t="shared" si="1"/>
        <v>41509</v>
      </c>
      <c r="H4">
        <f t="shared" ref="H4:H41" si="3">IF(AND(F4=0, F3=1), A4-INDEX(G:G, MATCH(1,F:F,0)), )</f>
        <v>0</v>
      </c>
    </row>
    <row r="5" spans="1:9" x14ac:dyDescent="0.25">
      <c r="A5" s="4">
        <v>41542</v>
      </c>
      <c r="B5" s="1">
        <v>9923.9512849635848</v>
      </c>
      <c r="C5" s="1">
        <f>MAX($B$2:B5)</f>
        <v>10000</v>
      </c>
      <c r="D5" s="3">
        <f t="shared" si="2"/>
        <v>-7.6048715036415157E-3</v>
      </c>
      <c r="F5">
        <f t="shared" si="0"/>
        <v>1</v>
      </c>
      <c r="G5" s="5">
        <f t="shared" si="1"/>
        <v>41509</v>
      </c>
      <c r="H5">
        <f t="shared" si="3"/>
        <v>0</v>
      </c>
    </row>
    <row r="6" spans="1:9" x14ac:dyDescent="0.25">
      <c r="A6" s="4">
        <v>41555</v>
      </c>
      <c r="B6" s="1">
        <v>10210.748196259321</v>
      </c>
      <c r="C6" s="1">
        <f>MAX($B$2:B6)</f>
        <v>10210.748196259321</v>
      </c>
      <c r="D6" s="3">
        <f t="shared" si="2"/>
        <v>0</v>
      </c>
      <c r="F6">
        <f t="shared" si="0"/>
        <v>0</v>
      </c>
      <c r="G6" s="5" t="str">
        <f t="shared" si="1"/>
        <v/>
      </c>
      <c r="H6">
        <f t="shared" si="3"/>
        <v>46</v>
      </c>
    </row>
    <row r="7" spans="1:9" x14ac:dyDescent="0.25">
      <c r="A7" s="4">
        <v>41558</v>
      </c>
      <c r="B7" s="1">
        <v>10158.465089032527</v>
      </c>
      <c r="C7" s="1">
        <f>MAX($B$2:B7)</f>
        <v>10210.748196259321</v>
      </c>
      <c r="D7" s="3">
        <f t="shared" si="2"/>
        <v>-5.1203992324429558E-3</v>
      </c>
      <c r="F7">
        <f t="shared" si="0"/>
        <v>1</v>
      </c>
      <c r="G7" s="5">
        <f t="shared" si="1"/>
        <v>41558</v>
      </c>
      <c r="H7">
        <f t="shared" si="3"/>
        <v>0</v>
      </c>
    </row>
    <row r="8" spans="1:9" x14ac:dyDescent="0.25">
      <c r="A8" s="4">
        <v>41577</v>
      </c>
      <c r="B8" s="1">
        <v>10113.077022660365</v>
      </c>
      <c r="C8" s="1">
        <f>MAX($B$2:B8)</f>
        <v>10210.748196259321</v>
      </c>
      <c r="D8" s="3">
        <f t="shared" si="2"/>
        <v>-9.5655256325620878E-3</v>
      </c>
      <c r="F8">
        <f t="shared" si="0"/>
        <v>1</v>
      </c>
      <c r="G8" s="5">
        <f t="shared" si="1"/>
        <v>41558</v>
      </c>
      <c r="H8">
        <f t="shared" si="3"/>
        <v>0</v>
      </c>
    </row>
    <row r="9" spans="1:9" x14ac:dyDescent="0.25">
      <c r="A9" s="4">
        <v>41582</v>
      </c>
      <c r="B9" s="1">
        <v>10014.218533213229</v>
      </c>
      <c r="C9" s="1">
        <f>MAX($B$2:B9)</f>
        <v>10210.748196259321</v>
      </c>
      <c r="D9" s="3">
        <f t="shared" si="2"/>
        <v>-1.9247332249177452E-2</v>
      </c>
      <c r="F9">
        <f t="shared" si="0"/>
        <v>1</v>
      </c>
      <c r="G9" s="5">
        <f t="shared" si="1"/>
        <v>41558</v>
      </c>
      <c r="H9">
        <f t="shared" si="3"/>
        <v>0</v>
      </c>
    </row>
    <row r="10" spans="1:9" x14ac:dyDescent="0.25">
      <c r="A10" s="4">
        <v>41600</v>
      </c>
      <c r="B10" s="1">
        <v>9846.58498610487</v>
      </c>
      <c r="C10" s="1">
        <f>MAX($B$2:B10)</f>
        <v>10210.748196259321</v>
      </c>
      <c r="D10" s="3">
        <f t="shared" si="2"/>
        <v>-3.5664694021919095E-2</v>
      </c>
      <c r="F10">
        <f t="shared" si="0"/>
        <v>1</v>
      </c>
      <c r="G10" s="5">
        <f t="shared" si="1"/>
        <v>41558</v>
      </c>
      <c r="H10">
        <f t="shared" si="3"/>
        <v>0</v>
      </c>
    </row>
    <row r="11" spans="1:9" x14ac:dyDescent="0.25">
      <c r="A11" s="4">
        <v>41612</v>
      </c>
      <c r="B11" s="1">
        <v>11061.734523089444</v>
      </c>
      <c r="C11" s="1">
        <f>MAX($B$2:B11)</f>
        <v>11061.734523089444</v>
      </c>
      <c r="D11" s="3">
        <f t="shared" si="2"/>
        <v>0</v>
      </c>
      <c r="F11">
        <f t="shared" si="0"/>
        <v>0</v>
      </c>
      <c r="G11" s="5" t="str">
        <f t="shared" si="1"/>
        <v/>
      </c>
      <c r="H11">
        <f t="shared" si="3"/>
        <v>103</v>
      </c>
    </row>
    <row r="12" spans="1:9" x14ac:dyDescent="0.25">
      <c r="A12" s="4">
        <v>41624</v>
      </c>
      <c r="B12" s="1">
        <v>11150.380512142357</v>
      </c>
      <c r="C12" s="1">
        <f>MAX($B$2:B12)</f>
        <v>11150.380512142357</v>
      </c>
      <c r="D12" s="3">
        <f t="shared" si="2"/>
        <v>0</v>
      </c>
      <c r="F12">
        <f t="shared" si="0"/>
        <v>0</v>
      </c>
      <c r="G12" s="5" t="str">
        <f t="shared" si="1"/>
        <v/>
      </c>
      <c r="H12">
        <f t="shared" si="3"/>
        <v>0</v>
      </c>
    </row>
    <row r="13" spans="1:9" x14ac:dyDescent="0.25">
      <c r="A13" s="4">
        <v>41628</v>
      </c>
      <c r="B13" s="1">
        <v>10984.7388063118</v>
      </c>
      <c r="C13" s="1">
        <f>MAX($B$2:B13)</f>
        <v>11150.380512142357</v>
      </c>
      <c r="D13" s="3">
        <f t="shared" si="2"/>
        <v>-1.4855251410494921E-2</v>
      </c>
      <c r="F13">
        <f t="shared" si="0"/>
        <v>1</v>
      </c>
      <c r="G13" s="5">
        <f t="shared" si="1"/>
        <v>41628</v>
      </c>
      <c r="H13">
        <f t="shared" si="3"/>
        <v>0</v>
      </c>
    </row>
    <row r="14" spans="1:9" x14ac:dyDescent="0.25">
      <c r="A14" s="4">
        <v>41645</v>
      </c>
      <c r="B14" s="1">
        <v>10741.745853905097</v>
      </c>
      <c r="C14" s="1">
        <f>MAX($B$2:B14)</f>
        <v>11150.380512142357</v>
      </c>
      <c r="D14" s="3">
        <f t="shared" si="2"/>
        <v>-3.6647597612679897E-2</v>
      </c>
      <c r="F14">
        <f t="shared" si="0"/>
        <v>1</v>
      </c>
      <c r="G14" s="5">
        <f t="shared" si="1"/>
        <v>41628</v>
      </c>
      <c r="H14">
        <f t="shared" si="3"/>
        <v>0</v>
      </c>
    </row>
    <row r="15" spans="1:9" x14ac:dyDescent="0.25">
      <c r="A15" s="4">
        <v>41656</v>
      </c>
      <c r="B15" s="1">
        <v>11152.978792162196</v>
      </c>
      <c r="C15" s="1">
        <f>MAX($B$2:B15)</f>
        <v>11152.978792162196</v>
      </c>
      <c r="D15" s="3">
        <f t="shared" si="2"/>
        <v>0</v>
      </c>
      <c r="F15">
        <f t="shared" si="0"/>
        <v>0</v>
      </c>
      <c r="G15" s="5" t="str">
        <f t="shared" si="1"/>
        <v/>
      </c>
      <c r="H15">
        <f t="shared" si="3"/>
        <v>147</v>
      </c>
    </row>
    <row r="16" spans="1:9" x14ac:dyDescent="0.25">
      <c r="A16" s="4">
        <v>41670</v>
      </c>
      <c r="B16" s="1">
        <v>11029.236298165846</v>
      </c>
      <c r="C16" s="1">
        <f>MAX($B$2:B16)</f>
        <v>11152.978792162196</v>
      </c>
      <c r="D16" s="3">
        <f t="shared" si="2"/>
        <v>-1.1095017421113537E-2</v>
      </c>
      <c r="F16">
        <f t="shared" si="0"/>
        <v>1</v>
      </c>
      <c r="G16" s="5">
        <f t="shared" si="1"/>
        <v>41670</v>
      </c>
      <c r="H16">
        <f t="shared" si="3"/>
        <v>0</v>
      </c>
    </row>
    <row r="17" spans="1:8" x14ac:dyDescent="0.25">
      <c r="A17" s="4">
        <v>41684</v>
      </c>
      <c r="B17" s="1">
        <v>10885.486244566207</v>
      </c>
      <c r="C17" s="1">
        <f>MAX($B$2:B17)</f>
        <v>11152.978792162196</v>
      </c>
      <c r="D17" s="3">
        <f t="shared" si="2"/>
        <v>-2.3983955549522755E-2</v>
      </c>
      <c r="F17">
        <f t="shared" si="0"/>
        <v>1</v>
      </c>
      <c r="G17" s="5">
        <f t="shared" si="1"/>
        <v>41670</v>
      </c>
      <c r="H17">
        <f t="shared" si="3"/>
        <v>0</v>
      </c>
    </row>
    <row r="18" spans="1:8" x14ac:dyDescent="0.25">
      <c r="A18" s="4">
        <v>41691</v>
      </c>
      <c r="B18" s="1">
        <v>10699.978048467825</v>
      </c>
      <c r="C18" s="1">
        <f>MAX($B$2:B18)</f>
        <v>11152.978792162196</v>
      </c>
      <c r="D18" s="3">
        <f t="shared" si="2"/>
        <v>-4.0617018299426773E-2</v>
      </c>
      <c r="F18">
        <f t="shared" si="0"/>
        <v>1</v>
      </c>
      <c r="G18" s="5">
        <f t="shared" si="1"/>
        <v>41670</v>
      </c>
      <c r="H18">
        <f t="shared" si="3"/>
        <v>0</v>
      </c>
    </row>
    <row r="19" spans="1:8" x14ac:dyDescent="0.25">
      <c r="A19" s="4">
        <v>41698</v>
      </c>
      <c r="B19" s="1">
        <v>10614.434864325882</v>
      </c>
      <c r="C19" s="1">
        <f>MAX($B$2:B19)</f>
        <v>11152.978792162196</v>
      </c>
      <c r="D19" s="3">
        <f t="shared" si="2"/>
        <v>-4.8287003667108003E-2</v>
      </c>
      <c r="F19">
        <f t="shared" si="0"/>
        <v>1</v>
      </c>
      <c r="G19" s="5">
        <f t="shared" si="1"/>
        <v>41670</v>
      </c>
      <c r="H19">
        <f t="shared" si="3"/>
        <v>0</v>
      </c>
    </row>
    <row r="20" spans="1:8" x14ac:dyDescent="0.25">
      <c r="A20" s="4">
        <v>41715</v>
      </c>
      <c r="B20" s="1">
        <v>10588.033384158907</v>
      </c>
      <c r="C20" s="1">
        <f>MAX($B$2:B20)</f>
        <v>11152.978792162196</v>
      </c>
      <c r="D20" s="3">
        <f t="shared" si="2"/>
        <v>-5.0654217006160379E-2</v>
      </c>
      <c r="F20">
        <f t="shared" si="0"/>
        <v>1</v>
      </c>
      <c r="G20" s="5">
        <f t="shared" si="1"/>
        <v>41670</v>
      </c>
      <c r="H20">
        <f t="shared" si="3"/>
        <v>0</v>
      </c>
    </row>
    <row r="21" spans="1:8" x14ac:dyDescent="0.25">
      <c r="A21" s="4">
        <v>41719</v>
      </c>
      <c r="B21" s="1">
        <v>10463.389906994204</v>
      </c>
      <c r="C21" s="1">
        <f>MAX($B$2:B21)</f>
        <v>11152.978792162196</v>
      </c>
      <c r="D21" s="3">
        <f t="shared" si="2"/>
        <v>-6.1830018510624585E-2</v>
      </c>
      <c r="F21">
        <f t="shared" si="0"/>
        <v>1</v>
      </c>
      <c r="G21" s="5">
        <f t="shared" si="1"/>
        <v>41670</v>
      </c>
      <c r="H21">
        <f t="shared" si="3"/>
        <v>0</v>
      </c>
    </row>
    <row r="22" spans="1:8" x14ac:dyDescent="0.25">
      <c r="A22" s="4">
        <v>41736</v>
      </c>
      <c r="B22" s="1">
        <v>10329.087964035496</v>
      </c>
      <c r="C22" s="1">
        <f>MAX($B$2:B22)</f>
        <v>11152.978792162196</v>
      </c>
      <c r="D22" s="3">
        <f t="shared" si="2"/>
        <v>-7.3871818774163933E-2</v>
      </c>
      <c r="F22">
        <f t="shared" si="0"/>
        <v>1</v>
      </c>
      <c r="G22" s="5">
        <f t="shared" si="1"/>
        <v>41670</v>
      </c>
      <c r="H22">
        <f t="shared" si="3"/>
        <v>0</v>
      </c>
    </row>
    <row r="23" spans="1:8" x14ac:dyDescent="0.25">
      <c r="A23" s="4">
        <v>41745</v>
      </c>
      <c r="B23" s="1">
        <v>10380.009732402636</v>
      </c>
      <c r="C23" s="1">
        <f>MAX($B$2:B23)</f>
        <v>11152.978792162196</v>
      </c>
      <c r="D23" s="3">
        <f t="shared" si="2"/>
        <v>-6.9306063802682685E-2</v>
      </c>
      <c r="F23">
        <f t="shared" si="0"/>
        <v>1</v>
      </c>
      <c r="G23" s="5">
        <f t="shared" si="1"/>
        <v>41670</v>
      </c>
      <c r="H23">
        <f t="shared" si="3"/>
        <v>0</v>
      </c>
    </row>
    <row r="24" spans="1:8" x14ac:dyDescent="0.25">
      <c r="A24" s="4">
        <v>41751</v>
      </c>
      <c r="B24" s="1">
        <v>10327.502140645996</v>
      </c>
      <c r="C24" s="1">
        <f>MAX($B$2:B24)</f>
        <v>11152.978792162196</v>
      </c>
      <c r="D24" s="3">
        <f t="shared" si="2"/>
        <v>-7.401400710062378E-2</v>
      </c>
      <c r="F24">
        <f t="shared" si="0"/>
        <v>1</v>
      </c>
      <c r="G24" s="5">
        <f t="shared" si="1"/>
        <v>41670</v>
      </c>
      <c r="H24">
        <f t="shared" si="3"/>
        <v>0</v>
      </c>
    </row>
    <row r="25" spans="1:8" x14ac:dyDescent="0.25">
      <c r="A25" s="4">
        <v>41760</v>
      </c>
      <c r="B25" s="1">
        <v>10286.094356732696</v>
      </c>
      <c r="C25" s="1">
        <f>MAX($B$2:B25)</f>
        <v>11152.978792162196</v>
      </c>
      <c r="D25" s="3">
        <f t="shared" si="2"/>
        <v>-7.7726717819880234E-2</v>
      </c>
      <c r="F25">
        <f t="shared" si="0"/>
        <v>1</v>
      </c>
      <c r="G25" s="5">
        <f t="shared" si="1"/>
        <v>41670</v>
      </c>
      <c r="H25">
        <f t="shared" si="3"/>
        <v>0</v>
      </c>
    </row>
    <row r="26" spans="1:8" x14ac:dyDescent="0.25">
      <c r="A26" s="4">
        <v>41771</v>
      </c>
      <c r="B26" s="1">
        <v>10160.214658130146</v>
      </c>
      <c r="C26" s="1">
        <f>MAX($B$2:B26)</f>
        <v>11152.978792162196</v>
      </c>
      <c r="D26" s="3">
        <f t="shared" si="2"/>
        <v>-8.9013361589974416E-2</v>
      </c>
      <c r="F26">
        <f t="shared" si="0"/>
        <v>1</v>
      </c>
      <c r="G26" s="5">
        <f t="shared" si="1"/>
        <v>41670</v>
      </c>
      <c r="H26">
        <f t="shared" si="3"/>
        <v>0</v>
      </c>
    </row>
    <row r="27" spans="1:8" x14ac:dyDescent="0.25">
      <c r="A27" s="4">
        <v>41782</v>
      </c>
      <c r="B27" s="1">
        <v>10122.575902660505</v>
      </c>
      <c r="C27" s="1">
        <f>MAX($B$2:B27)</f>
        <v>11152.978792162196</v>
      </c>
      <c r="D27" s="3">
        <f t="shared" si="2"/>
        <v>-9.2388133134962205E-2</v>
      </c>
      <c r="F27">
        <f t="shared" si="0"/>
        <v>1</v>
      </c>
      <c r="G27" s="5">
        <f t="shared" si="1"/>
        <v>41670</v>
      </c>
      <c r="H27">
        <f t="shared" si="3"/>
        <v>0</v>
      </c>
    </row>
    <row r="28" spans="1:8" x14ac:dyDescent="0.25">
      <c r="A28" s="4">
        <v>42416</v>
      </c>
      <c r="B28" s="1">
        <v>10037.187251747106</v>
      </c>
      <c r="C28" s="1">
        <f>MAX($B$2:B28)</f>
        <v>11152.978792162196</v>
      </c>
      <c r="D28" s="3">
        <f t="shared" si="2"/>
        <v>-0.10004426272192118</v>
      </c>
      <c r="F28">
        <f t="shared" si="0"/>
        <v>1</v>
      </c>
      <c r="G28" s="5">
        <f t="shared" si="1"/>
        <v>41670</v>
      </c>
      <c r="H28">
        <f t="shared" si="3"/>
        <v>0</v>
      </c>
    </row>
    <row r="29" spans="1:8" x14ac:dyDescent="0.25">
      <c r="A29" s="4">
        <v>42453</v>
      </c>
      <c r="B29" s="1">
        <v>9796.6449322824137</v>
      </c>
      <c r="C29" s="1">
        <f>MAX($B$2:B29)</f>
        <v>11152.978792162196</v>
      </c>
      <c r="D29" s="3">
        <f t="shared" si="2"/>
        <v>-0.12161180301292704</v>
      </c>
      <c r="F29">
        <f t="shared" si="0"/>
        <v>1</v>
      </c>
      <c r="G29" s="5">
        <f t="shared" si="1"/>
        <v>41670</v>
      </c>
      <c r="H29">
        <f t="shared" si="3"/>
        <v>0</v>
      </c>
    </row>
    <row r="30" spans="1:8" x14ac:dyDescent="0.25">
      <c r="A30" s="4">
        <v>42467</v>
      </c>
      <c r="B30" s="1">
        <v>10004.786095006966</v>
      </c>
      <c r="C30" s="1">
        <f>MAX($B$2:B30)</f>
        <v>11152.978792162196</v>
      </c>
      <c r="D30" s="3">
        <f t="shared" si="2"/>
        <v>-0.10294941993094497</v>
      </c>
      <c r="F30">
        <f t="shared" si="0"/>
        <v>1</v>
      </c>
      <c r="G30" s="5">
        <f t="shared" si="1"/>
        <v>41670</v>
      </c>
      <c r="H30">
        <f t="shared" si="3"/>
        <v>0</v>
      </c>
    </row>
    <row r="31" spans="1:8" x14ac:dyDescent="0.25">
      <c r="A31" s="4">
        <v>42471</v>
      </c>
      <c r="B31" s="1">
        <v>9884.6698908882408</v>
      </c>
      <c r="C31" s="1">
        <f>MAX($B$2:B31)</f>
        <v>11152.978792162196</v>
      </c>
      <c r="D31" s="3">
        <f t="shared" si="2"/>
        <v>-0.11371929642377374</v>
      </c>
      <c r="F31">
        <f t="shared" si="0"/>
        <v>1</v>
      </c>
      <c r="G31" s="5">
        <f t="shared" si="1"/>
        <v>41670</v>
      </c>
      <c r="H31">
        <f t="shared" si="3"/>
        <v>0</v>
      </c>
    </row>
    <row r="32" spans="1:8" x14ac:dyDescent="0.25">
      <c r="A32" s="4">
        <v>42474</v>
      </c>
      <c r="B32" s="1">
        <v>9813.9820230354489</v>
      </c>
      <c r="C32" s="1">
        <f>MAX($B$2:B32)</f>
        <v>11152.978792162196</v>
      </c>
      <c r="D32" s="3">
        <f t="shared" si="2"/>
        <v>-0.120057322270507</v>
      </c>
      <c r="F32">
        <f t="shared" si="0"/>
        <v>1</v>
      </c>
      <c r="G32" s="5">
        <f t="shared" si="1"/>
        <v>41670</v>
      </c>
      <c r="H32">
        <f t="shared" si="3"/>
        <v>0</v>
      </c>
    </row>
    <row r="33" spans="1:8" x14ac:dyDescent="0.25">
      <c r="A33" s="4">
        <v>42486</v>
      </c>
      <c r="B33" s="1">
        <v>10400.596920441503</v>
      </c>
      <c r="C33" s="1">
        <f>MAX($B$2:B33)</f>
        <v>11152.978792162196</v>
      </c>
      <c r="D33" s="3">
        <f t="shared" si="2"/>
        <v>-6.7460172366635526E-2</v>
      </c>
      <c r="F33">
        <f t="shared" si="0"/>
        <v>1</v>
      </c>
      <c r="G33" s="5">
        <f t="shared" si="1"/>
        <v>41670</v>
      </c>
      <c r="H33">
        <f t="shared" si="3"/>
        <v>0</v>
      </c>
    </row>
    <row r="34" spans="1:8" x14ac:dyDescent="0.25">
      <c r="A34" s="4">
        <v>42496</v>
      </c>
      <c r="B34" s="1">
        <v>10283.618349251665</v>
      </c>
      <c r="C34" s="1">
        <f>MAX($B$2:B34)</f>
        <v>11152.978792162196</v>
      </c>
      <c r="D34" s="3">
        <f t="shared" si="2"/>
        <v>-7.7948721961300385E-2</v>
      </c>
      <c r="F34">
        <f t="shared" si="0"/>
        <v>1</v>
      </c>
      <c r="G34" s="5">
        <f t="shared" si="1"/>
        <v>41670</v>
      </c>
      <c r="H34">
        <f t="shared" si="3"/>
        <v>0</v>
      </c>
    </row>
    <row r="35" spans="1:8" x14ac:dyDescent="0.25">
      <c r="A35" s="4">
        <v>42510</v>
      </c>
      <c r="B35" s="1">
        <v>10217.365260469198</v>
      </c>
      <c r="C35" s="1">
        <f>MAX($B$2:B35)</f>
        <v>11152.978792162196</v>
      </c>
      <c r="D35" s="3">
        <f t="shared" si="2"/>
        <v>-8.3889116004641218E-2</v>
      </c>
      <c r="F35">
        <f t="shared" si="0"/>
        <v>1</v>
      </c>
      <c r="G35" s="5">
        <f t="shared" si="1"/>
        <v>41670</v>
      </c>
      <c r="H35">
        <f t="shared" si="3"/>
        <v>0</v>
      </c>
    </row>
    <row r="36" spans="1:8" x14ac:dyDescent="0.25">
      <c r="A36" s="4">
        <v>42534</v>
      </c>
      <c r="B36" s="1">
        <v>10190.459206218718</v>
      </c>
      <c r="C36" s="1">
        <f>MAX($B$2:B36)</f>
        <v>11152.978792162196</v>
      </c>
      <c r="D36" s="3">
        <f t="shared" si="2"/>
        <v>-8.6301570538257627E-2</v>
      </c>
      <c r="F36">
        <f t="shared" si="0"/>
        <v>1</v>
      </c>
      <c r="G36" s="5">
        <f t="shared" si="1"/>
        <v>41670</v>
      </c>
      <c r="H36">
        <f t="shared" si="3"/>
        <v>0</v>
      </c>
    </row>
    <row r="37" spans="1:8" x14ac:dyDescent="0.25">
      <c r="A37" s="4">
        <v>42605</v>
      </c>
      <c r="B37" s="1">
        <v>10071.702040164862</v>
      </c>
      <c r="C37" s="1">
        <f>MAX($B$2:B37)</f>
        <v>11152.978792162196</v>
      </c>
      <c r="D37" s="3">
        <f t="shared" si="2"/>
        <v>-9.6949592763253975E-2</v>
      </c>
      <c r="F37">
        <f t="shared" si="0"/>
        <v>1</v>
      </c>
      <c r="G37" s="5">
        <f t="shared" si="1"/>
        <v>41670</v>
      </c>
      <c r="H37">
        <f t="shared" si="3"/>
        <v>0</v>
      </c>
    </row>
    <row r="38" spans="1:8" x14ac:dyDescent="0.25">
      <c r="A38" s="4">
        <v>42637</v>
      </c>
      <c r="B38" s="1">
        <v>10034.104095917273</v>
      </c>
      <c r="C38" s="1">
        <f>MAX($B$2:B38)</f>
        <v>11152.978792162196</v>
      </c>
      <c r="D38" s="3">
        <f t="shared" si="2"/>
        <v>-0.10032070508653852</v>
      </c>
      <c r="F38">
        <f t="shared" si="0"/>
        <v>1</v>
      </c>
      <c r="G38" s="5">
        <f t="shared" si="1"/>
        <v>41670</v>
      </c>
      <c r="H38">
        <f t="shared" si="3"/>
        <v>0</v>
      </c>
    </row>
    <row r="39" spans="1:8" x14ac:dyDescent="0.25">
      <c r="A39" s="4">
        <v>42669</v>
      </c>
      <c r="B39" s="1">
        <v>10523.12</v>
      </c>
      <c r="C39" s="1">
        <f>MAX($B$2:B39)</f>
        <v>11152.978792162196</v>
      </c>
      <c r="D39" s="3">
        <f t="shared" ref="D39:D41" si="4">MIN((B39-C39)/C39,0)</f>
        <v>-5.647449025948393E-2</v>
      </c>
      <c r="F39">
        <f t="shared" si="0"/>
        <v>1</v>
      </c>
      <c r="G39" s="5">
        <f t="shared" si="1"/>
        <v>41670</v>
      </c>
      <c r="H39">
        <f t="shared" si="3"/>
        <v>0</v>
      </c>
    </row>
    <row r="40" spans="1:8" x14ac:dyDescent="0.25">
      <c r="A40" s="4">
        <v>42701</v>
      </c>
      <c r="B40" s="1">
        <v>11022.5</v>
      </c>
      <c r="C40" s="1">
        <f>MAX($B$2:B40)</f>
        <v>11152.978792162196</v>
      </c>
      <c r="D40" s="3">
        <f t="shared" si="4"/>
        <v>-1.1699008363029442E-2</v>
      </c>
      <c r="F40">
        <f t="shared" si="0"/>
        <v>1</v>
      </c>
      <c r="G40" s="5">
        <f t="shared" si="1"/>
        <v>41670</v>
      </c>
      <c r="H40">
        <f t="shared" si="3"/>
        <v>0</v>
      </c>
    </row>
    <row r="41" spans="1:8" x14ac:dyDescent="0.25">
      <c r="A41" s="4">
        <v>42733</v>
      </c>
      <c r="B41" s="1">
        <v>11200.59</v>
      </c>
      <c r="C41" s="1">
        <f>MAX($B$2:B41)</f>
        <v>11200.59</v>
      </c>
      <c r="D41" s="3">
        <f t="shared" si="4"/>
        <v>0</v>
      </c>
      <c r="F41">
        <f t="shared" si="0"/>
        <v>0</v>
      </c>
      <c r="G41" s="5" t="str">
        <f t="shared" si="1"/>
        <v/>
      </c>
      <c r="H41">
        <f t="shared" si="3"/>
        <v>1224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B3A21-C207-49E0-99F0-D5BEB1ED6FAA}">
  <dimension ref="A1:L41"/>
  <sheetViews>
    <sheetView tabSelected="1" workbookViewId="0">
      <selection activeCell="F20" sqref="F20"/>
    </sheetView>
  </sheetViews>
  <sheetFormatPr defaultRowHeight="15" x14ac:dyDescent="0.25"/>
  <cols>
    <col min="1" max="1" width="11.5703125" customWidth="1"/>
    <col min="2" max="2" width="15.5703125" customWidth="1"/>
    <col min="3" max="3" width="17.42578125" customWidth="1"/>
    <col min="4" max="4" width="16" style="3" customWidth="1"/>
    <col min="6" max="6" width="17.7109375" customWidth="1"/>
    <col min="7" max="7" width="19.140625" style="5" customWidth="1"/>
    <col min="8" max="8" width="19.140625" customWidth="1"/>
    <col min="9" max="9" width="14.42578125" style="6" customWidth="1"/>
    <col min="10" max="11" width="21" customWidth="1"/>
    <col min="12" max="12" width="16.140625" customWidth="1"/>
  </cols>
  <sheetData>
    <row r="1" spans="1:12" x14ac:dyDescent="0.25">
      <c r="A1" t="s">
        <v>3</v>
      </c>
      <c r="C1" t="s">
        <v>2</v>
      </c>
      <c r="D1" s="3" t="s">
        <v>0</v>
      </c>
      <c r="E1" s="8" t="s">
        <v>1</v>
      </c>
      <c r="F1" t="s">
        <v>4</v>
      </c>
      <c r="G1" s="5" t="s">
        <v>5</v>
      </c>
      <c r="H1" t="s">
        <v>6</v>
      </c>
      <c r="I1" s="6" t="s">
        <v>9</v>
      </c>
      <c r="J1" s="10" t="s">
        <v>10</v>
      </c>
      <c r="K1" s="10"/>
      <c r="L1" s="8" t="s">
        <v>8</v>
      </c>
    </row>
    <row r="2" spans="1:12" x14ac:dyDescent="0.25">
      <c r="A2" s="4">
        <v>41500</v>
      </c>
      <c r="B2" s="1">
        <v>10000</v>
      </c>
      <c r="C2" s="1">
        <f>MAX($B$2:B2)</f>
        <v>10000</v>
      </c>
      <c r="D2" s="3">
        <f>MIN((B2-C2)/C2,0)</f>
        <v>0</v>
      </c>
      <c r="E2" s="2">
        <f>MIN(D3:D38)</f>
        <v>-0.16754386293514209</v>
      </c>
      <c r="F2">
        <f>IF(D2&lt;0,1,)</f>
        <v>0</v>
      </c>
      <c r="G2" s="5" t="str">
        <f>IF(AND(F2=1, F1=0), A2, IF(F2=1, G1, ""))</f>
        <v/>
      </c>
      <c r="H2" t="str">
        <f>IF(AND(F2=0, F1=1), A2-INDEX(G:G, MATCH(1,F:F,0)), "")</f>
        <v/>
      </c>
      <c r="I2" s="7">
        <f>D2</f>
        <v>0</v>
      </c>
      <c r="J2" s="10"/>
      <c r="K2" s="10"/>
      <c r="L2" s="9">
        <f>INDEX(J:J, MATCH(E2, K:K, 0))</f>
        <v>103</v>
      </c>
    </row>
    <row r="3" spans="1:12" x14ac:dyDescent="0.25">
      <c r="A3" s="4">
        <v>41509</v>
      </c>
      <c r="B3" s="1">
        <v>9809.1749662378279</v>
      </c>
      <c r="C3" s="1">
        <f>MAX($B$2:B3)</f>
        <v>10000</v>
      </c>
      <c r="D3" s="3">
        <f>MIN((B3-C3)/C3,0)</f>
        <v>-1.9082503376217211E-2</v>
      </c>
      <c r="F3">
        <f t="shared" ref="F3:F41" si="0">IF(D3&lt;0,1,)</f>
        <v>1</v>
      </c>
      <c r="G3" s="5">
        <f t="shared" ref="G3:G41" si="1">IF(AND(F3=1, F2=0), A3, IF(F3=1, G2, ""))</f>
        <v>41509</v>
      </c>
      <c r="H3">
        <f>IF(AND(F3=0, F2=1), A3-INDEX(G:G, MATCH(1,F:F,0)), )</f>
        <v>0</v>
      </c>
      <c r="I3" s="6">
        <f t="shared" ref="I3:I6" si="2">IF(H2&gt;0,D3,IF(D3&lt;I2,D3,I2))</f>
        <v>-1.9082503376217211E-2</v>
      </c>
      <c r="J3" cm="1">
        <f t="array" ref="J3:K6">_xlfn._xlws.FILTER(H3:I41,H3:H41&gt;0)</f>
        <v>46</v>
      </c>
      <c r="K3" s="3">
        <v>-1.9082503376217211E-2</v>
      </c>
    </row>
    <row r="4" spans="1:12" x14ac:dyDescent="0.25">
      <c r="A4" s="4">
        <v>41516</v>
      </c>
      <c r="B4" s="1">
        <v>9950.9067874257125</v>
      </c>
      <c r="C4" s="1">
        <f>MAX($B$2:B4)</f>
        <v>10000</v>
      </c>
      <c r="D4" s="3">
        <f t="shared" ref="D4:D41" si="3">MIN((B4-C4)/C4,0)</f>
        <v>-4.9093212574287462E-3</v>
      </c>
      <c r="F4">
        <f t="shared" si="0"/>
        <v>1</v>
      </c>
      <c r="G4" s="5">
        <f t="shared" si="1"/>
        <v>41509</v>
      </c>
      <c r="H4">
        <f t="shared" ref="H4:H41" si="4">IF(AND(F4=0, F3=1), A4-INDEX(G:G, MATCH(1,F:F,0)), )</f>
        <v>0</v>
      </c>
      <c r="I4" s="6">
        <f t="shared" si="2"/>
        <v>-1.9082503376217211E-2</v>
      </c>
      <c r="J4">
        <v>103</v>
      </c>
      <c r="K4" s="3">
        <v>-0.16754386293514209</v>
      </c>
    </row>
    <row r="5" spans="1:12" x14ac:dyDescent="0.25">
      <c r="A5" s="4">
        <v>41542</v>
      </c>
      <c r="B5" s="1">
        <v>9923.9512849635848</v>
      </c>
      <c r="C5" s="1">
        <f>MAX($B$2:B5)</f>
        <v>10000</v>
      </c>
      <c r="D5" s="3">
        <f t="shared" si="3"/>
        <v>-7.6048715036415157E-3</v>
      </c>
      <c r="F5">
        <f t="shared" si="0"/>
        <v>1</v>
      </c>
      <c r="G5" s="5">
        <f t="shared" si="1"/>
        <v>41509</v>
      </c>
      <c r="H5">
        <f t="shared" si="4"/>
        <v>0</v>
      </c>
      <c r="I5" s="6">
        <f t="shared" si="2"/>
        <v>-1.9082503376217211E-2</v>
      </c>
      <c r="J5">
        <v>147</v>
      </c>
      <c r="K5" s="3">
        <v>-3.6647597612679897E-2</v>
      </c>
    </row>
    <row r="6" spans="1:12" x14ac:dyDescent="0.25">
      <c r="A6" s="4">
        <v>41555</v>
      </c>
      <c r="B6" s="1">
        <v>10210.748196259321</v>
      </c>
      <c r="C6" s="1">
        <f>MAX($B$2:B6)</f>
        <v>10210.748196259321</v>
      </c>
      <c r="D6" s="3">
        <f t="shared" si="3"/>
        <v>0</v>
      </c>
      <c r="F6">
        <f t="shared" si="0"/>
        <v>0</v>
      </c>
      <c r="G6" s="5" t="str">
        <f t="shared" si="1"/>
        <v/>
      </c>
      <c r="H6">
        <f t="shared" si="4"/>
        <v>46</v>
      </c>
      <c r="I6" s="6">
        <f t="shared" si="2"/>
        <v>-1.9082503376217211E-2</v>
      </c>
      <c r="J6">
        <v>1224</v>
      </c>
      <c r="K6" s="3">
        <v>-0.12161180301292704</v>
      </c>
    </row>
    <row r="7" spans="1:12" x14ac:dyDescent="0.25">
      <c r="A7" s="4">
        <v>41558</v>
      </c>
      <c r="B7" s="1">
        <v>10158.465089032527</v>
      </c>
      <c r="C7" s="1">
        <f>MAX($B$2:B7)</f>
        <v>10210.748196259321</v>
      </c>
      <c r="D7" s="3">
        <f t="shared" si="3"/>
        <v>-5.1203992324429558E-3</v>
      </c>
      <c r="F7">
        <f t="shared" si="0"/>
        <v>1</v>
      </c>
      <c r="G7" s="5">
        <f t="shared" si="1"/>
        <v>41558</v>
      </c>
      <c r="H7">
        <f t="shared" si="4"/>
        <v>0</v>
      </c>
      <c r="I7" s="6">
        <f>IF(H6&gt;0,D7,IF(D7&lt;I6,D7,I6))</f>
        <v>-5.1203992324429558E-3</v>
      </c>
    </row>
    <row r="8" spans="1:12" x14ac:dyDescent="0.25">
      <c r="A8" s="4">
        <v>41577</v>
      </c>
      <c r="B8" s="1">
        <v>10113.077022660365</v>
      </c>
      <c r="C8" s="1">
        <f>MAX($B$2:B8)</f>
        <v>10210.748196259321</v>
      </c>
      <c r="D8" s="3">
        <f t="shared" si="3"/>
        <v>-9.5655256325620878E-3</v>
      </c>
      <c r="F8">
        <f t="shared" si="0"/>
        <v>1</v>
      </c>
      <c r="G8" s="5">
        <f t="shared" si="1"/>
        <v>41558</v>
      </c>
      <c r="H8">
        <f t="shared" si="4"/>
        <v>0</v>
      </c>
      <c r="I8" s="6">
        <f t="shared" ref="I8:I41" si="5">IF(H7&gt;0,D8,IF(D8&lt;I7,D8,I7))</f>
        <v>-9.5655256325620878E-3</v>
      </c>
    </row>
    <row r="9" spans="1:12" x14ac:dyDescent="0.25">
      <c r="A9" s="4">
        <v>41582</v>
      </c>
      <c r="B9" s="1">
        <v>10014.218533213229</v>
      </c>
      <c r="C9" s="1">
        <f>MAX($B$2:B9)</f>
        <v>10210.748196259321</v>
      </c>
      <c r="D9" s="3">
        <f t="shared" si="3"/>
        <v>-1.9247332249177452E-2</v>
      </c>
      <c r="F9">
        <f t="shared" si="0"/>
        <v>1</v>
      </c>
      <c r="G9" s="5">
        <f t="shared" si="1"/>
        <v>41558</v>
      </c>
      <c r="H9">
        <f t="shared" si="4"/>
        <v>0</v>
      </c>
      <c r="I9" s="6">
        <f t="shared" si="5"/>
        <v>-1.9247332249177452E-2</v>
      </c>
    </row>
    <row r="10" spans="1:12" x14ac:dyDescent="0.25">
      <c r="A10" s="4">
        <v>41600</v>
      </c>
      <c r="B10" s="11">
        <v>8500</v>
      </c>
      <c r="C10" s="1">
        <f>MAX($B$2:B10)</f>
        <v>10210.748196259321</v>
      </c>
      <c r="D10" s="3">
        <f t="shared" si="3"/>
        <v>-0.16754386293514209</v>
      </c>
      <c r="F10">
        <f t="shared" si="0"/>
        <v>1</v>
      </c>
      <c r="G10" s="5">
        <f t="shared" si="1"/>
        <v>41558</v>
      </c>
      <c r="H10">
        <f t="shared" si="4"/>
        <v>0</v>
      </c>
      <c r="I10" s="6">
        <f t="shared" si="5"/>
        <v>-0.16754386293514209</v>
      </c>
    </row>
    <row r="11" spans="1:12" x14ac:dyDescent="0.25">
      <c r="A11" s="4">
        <v>41612</v>
      </c>
      <c r="B11" s="1">
        <v>11061.734523089444</v>
      </c>
      <c r="C11" s="1">
        <f>MAX($B$2:B11)</f>
        <v>11061.734523089444</v>
      </c>
      <c r="D11" s="3">
        <f t="shared" si="3"/>
        <v>0</v>
      </c>
      <c r="F11">
        <f t="shared" si="0"/>
        <v>0</v>
      </c>
      <c r="G11" s="5" t="str">
        <f t="shared" si="1"/>
        <v/>
      </c>
      <c r="H11">
        <f t="shared" si="4"/>
        <v>103</v>
      </c>
      <c r="I11" s="6">
        <f t="shared" si="5"/>
        <v>-0.16754386293514209</v>
      </c>
    </row>
    <row r="12" spans="1:12" x14ac:dyDescent="0.25">
      <c r="A12" s="4">
        <v>41624</v>
      </c>
      <c r="B12" s="1">
        <v>11150.380512142357</v>
      </c>
      <c r="C12" s="1">
        <f>MAX($B$2:B12)</f>
        <v>11150.380512142357</v>
      </c>
      <c r="D12" s="3">
        <f t="shared" si="3"/>
        <v>0</v>
      </c>
      <c r="F12">
        <f t="shared" si="0"/>
        <v>0</v>
      </c>
      <c r="G12" s="5" t="str">
        <f t="shared" si="1"/>
        <v/>
      </c>
      <c r="H12">
        <f t="shared" si="4"/>
        <v>0</v>
      </c>
      <c r="I12" s="6">
        <f t="shared" si="5"/>
        <v>0</v>
      </c>
    </row>
    <row r="13" spans="1:12" x14ac:dyDescent="0.25">
      <c r="A13" s="4">
        <v>41628</v>
      </c>
      <c r="B13" s="1">
        <v>10984.7388063118</v>
      </c>
      <c r="C13" s="1">
        <f>MAX($B$2:B13)</f>
        <v>11150.380512142357</v>
      </c>
      <c r="D13" s="3">
        <f t="shared" si="3"/>
        <v>-1.4855251410494921E-2</v>
      </c>
      <c r="F13">
        <f t="shared" si="0"/>
        <v>1</v>
      </c>
      <c r="G13" s="5">
        <f t="shared" si="1"/>
        <v>41628</v>
      </c>
      <c r="H13">
        <f t="shared" si="4"/>
        <v>0</v>
      </c>
      <c r="I13" s="6">
        <f t="shared" si="5"/>
        <v>-1.4855251410494921E-2</v>
      </c>
    </row>
    <row r="14" spans="1:12" x14ac:dyDescent="0.25">
      <c r="A14" s="4">
        <v>41645</v>
      </c>
      <c r="B14" s="1">
        <v>10741.745853905097</v>
      </c>
      <c r="C14" s="1">
        <f>MAX($B$2:B14)</f>
        <v>11150.380512142357</v>
      </c>
      <c r="D14" s="3">
        <f t="shared" si="3"/>
        <v>-3.6647597612679897E-2</v>
      </c>
      <c r="F14">
        <f t="shared" si="0"/>
        <v>1</v>
      </c>
      <c r="G14" s="5">
        <f t="shared" si="1"/>
        <v>41628</v>
      </c>
      <c r="H14">
        <f t="shared" si="4"/>
        <v>0</v>
      </c>
      <c r="I14" s="6">
        <f t="shared" si="5"/>
        <v>-3.6647597612679897E-2</v>
      </c>
    </row>
    <row r="15" spans="1:12" x14ac:dyDescent="0.25">
      <c r="A15" s="4">
        <v>41656</v>
      </c>
      <c r="B15" s="1">
        <v>11152.978792162196</v>
      </c>
      <c r="C15" s="1">
        <f>MAX($B$2:B15)</f>
        <v>11152.978792162196</v>
      </c>
      <c r="D15" s="3">
        <f t="shared" si="3"/>
        <v>0</v>
      </c>
      <c r="F15">
        <f t="shared" si="0"/>
        <v>0</v>
      </c>
      <c r="G15" s="5" t="str">
        <f t="shared" si="1"/>
        <v/>
      </c>
      <c r="H15">
        <f t="shared" si="4"/>
        <v>147</v>
      </c>
      <c r="I15" s="6">
        <f t="shared" si="5"/>
        <v>-3.6647597612679897E-2</v>
      </c>
    </row>
    <row r="16" spans="1:12" x14ac:dyDescent="0.25">
      <c r="A16" s="4">
        <v>41670</v>
      </c>
      <c r="B16" s="1">
        <v>11029.236298165846</v>
      </c>
      <c r="C16" s="1">
        <f>MAX($B$2:B16)</f>
        <v>11152.978792162196</v>
      </c>
      <c r="D16" s="3">
        <f t="shared" si="3"/>
        <v>-1.1095017421113537E-2</v>
      </c>
      <c r="F16">
        <f t="shared" si="0"/>
        <v>1</v>
      </c>
      <c r="G16" s="5">
        <f t="shared" si="1"/>
        <v>41670</v>
      </c>
      <c r="H16">
        <f t="shared" si="4"/>
        <v>0</v>
      </c>
      <c r="I16" s="6">
        <f t="shared" si="5"/>
        <v>-1.1095017421113537E-2</v>
      </c>
    </row>
    <row r="17" spans="1:9" x14ac:dyDescent="0.25">
      <c r="A17" s="4">
        <v>41684</v>
      </c>
      <c r="B17" s="1">
        <v>10885.486244566207</v>
      </c>
      <c r="C17" s="1">
        <f>MAX($B$2:B17)</f>
        <v>11152.978792162196</v>
      </c>
      <c r="D17" s="3">
        <f t="shared" si="3"/>
        <v>-2.3983955549522755E-2</v>
      </c>
      <c r="F17">
        <f t="shared" si="0"/>
        <v>1</v>
      </c>
      <c r="G17" s="5">
        <f t="shared" si="1"/>
        <v>41670</v>
      </c>
      <c r="H17">
        <f t="shared" si="4"/>
        <v>0</v>
      </c>
      <c r="I17" s="6">
        <f t="shared" si="5"/>
        <v>-2.3983955549522755E-2</v>
      </c>
    </row>
    <row r="18" spans="1:9" x14ac:dyDescent="0.25">
      <c r="A18" s="4">
        <v>41691</v>
      </c>
      <c r="B18" s="1">
        <v>10699.978048467825</v>
      </c>
      <c r="C18" s="1">
        <f>MAX($B$2:B18)</f>
        <v>11152.978792162196</v>
      </c>
      <c r="D18" s="3">
        <f t="shared" si="3"/>
        <v>-4.0617018299426773E-2</v>
      </c>
      <c r="F18">
        <f t="shared" si="0"/>
        <v>1</v>
      </c>
      <c r="G18" s="5">
        <f t="shared" si="1"/>
        <v>41670</v>
      </c>
      <c r="H18">
        <f t="shared" si="4"/>
        <v>0</v>
      </c>
      <c r="I18" s="6">
        <f t="shared" si="5"/>
        <v>-4.0617018299426773E-2</v>
      </c>
    </row>
    <row r="19" spans="1:9" x14ac:dyDescent="0.25">
      <c r="A19" s="4">
        <v>41698</v>
      </c>
      <c r="B19" s="1">
        <v>10614.434864325882</v>
      </c>
      <c r="C19" s="1">
        <f>MAX($B$2:B19)</f>
        <v>11152.978792162196</v>
      </c>
      <c r="D19" s="3">
        <f t="shared" si="3"/>
        <v>-4.8287003667108003E-2</v>
      </c>
      <c r="F19">
        <f t="shared" si="0"/>
        <v>1</v>
      </c>
      <c r="G19" s="5">
        <f t="shared" si="1"/>
        <v>41670</v>
      </c>
      <c r="H19">
        <f t="shared" si="4"/>
        <v>0</v>
      </c>
      <c r="I19" s="6">
        <f t="shared" si="5"/>
        <v>-4.8287003667108003E-2</v>
      </c>
    </row>
    <row r="20" spans="1:9" x14ac:dyDescent="0.25">
      <c r="A20" s="4">
        <v>41715</v>
      </c>
      <c r="B20" s="1">
        <v>10588.033384158907</v>
      </c>
      <c r="C20" s="1">
        <f>MAX($B$2:B20)</f>
        <v>11152.978792162196</v>
      </c>
      <c r="D20" s="3">
        <f t="shared" si="3"/>
        <v>-5.0654217006160379E-2</v>
      </c>
      <c r="F20">
        <f t="shared" si="0"/>
        <v>1</v>
      </c>
      <c r="G20" s="5">
        <f t="shared" si="1"/>
        <v>41670</v>
      </c>
      <c r="H20">
        <f t="shared" si="4"/>
        <v>0</v>
      </c>
      <c r="I20" s="6">
        <f t="shared" si="5"/>
        <v>-5.0654217006160379E-2</v>
      </c>
    </row>
    <row r="21" spans="1:9" x14ac:dyDescent="0.25">
      <c r="A21" s="4">
        <v>41719</v>
      </c>
      <c r="B21" s="1">
        <v>10463.389906994204</v>
      </c>
      <c r="C21" s="1">
        <f>MAX($B$2:B21)</f>
        <v>11152.978792162196</v>
      </c>
      <c r="D21" s="3">
        <f t="shared" si="3"/>
        <v>-6.1830018510624585E-2</v>
      </c>
      <c r="F21">
        <f t="shared" si="0"/>
        <v>1</v>
      </c>
      <c r="G21" s="5">
        <f t="shared" si="1"/>
        <v>41670</v>
      </c>
      <c r="H21">
        <f t="shared" si="4"/>
        <v>0</v>
      </c>
      <c r="I21" s="6">
        <f t="shared" si="5"/>
        <v>-6.1830018510624585E-2</v>
      </c>
    </row>
    <row r="22" spans="1:9" x14ac:dyDescent="0.25">
      <c r="A22" s="4">
        <v>41736</v>
      </c>
      <c r="B22" s="1">
        <v>10329.087964035496</v>
      </c>
      <c r="C22" s="1">
        <f>MAX($B$2:B22)</f>
        <v>11152.978792162196</v>
      </c>
      <c r="D22" s="3">
        <f t="shared" si="3"/>
        <v>-7.3871818774163933E-2</v>
      </c>
      <c r="F22">
        <f t="shared" si="0"/>
        <v>1</v>
      </c>
      <c r="G22" s="5">
        <f t="shared" si="1"/>
        <v>41670</v>
      </c>
      <c r="H22">
        <f t="shared" si="4"/>
        <v>0</v>
      </c>
      <c r="I22" s="6">
        <f t="shared" si="5"/>
        <v>-7.3871818774163933E-2</v>
      </c>
    </row>
    <row r="23" spans="1:9" x14ac:dyDescent="0.25">
      <c r="A23" s="4">
        <v>41745</v>
      </c>
      <c r="B23" s="1">
        <v>10380.009732402636</v>
      </c>
      <c r="C23" s="1">
        <f>MAX($B$2:B23)</f>
        <v>11152.978792162196</v>
      </c>
      <c r="D23" s="3">
        <f t="shared" si="3"/>
        <v>-6.9306063802682685E-2</v>
      </c>
      <c r="F23">
        <f t="shared" si="0"/>
        <v>1</v>
      </c>
      <c r="G23" s="5">
        <f t="shared" si="1"/>
        <v>41670</v>
      </c>
      <c r="H23">
        <f t="shared" si="4"/>
        <v>0</v>
      </c>
      <c r="I23" s="6">
        <f t="shared" si="5"/>
        <v>-7.3871818774163933E-2</v>
      </c>
    </row>
    <row r="24" spans="1:9" x14ac:dyDescent="0.25">
      <c r="A24" s="4">
        <v>41751</v>
      </c>
      <c r="B24" s="1">
        <v>10327.502140645996</v>
      </c>
      <c r="C24" s="1">
        <f>MAX($B$2:B24)</f>
        <v>11152.978792162196</v>
      </c>
      <c r="D24" s="3">
        <f t="shared" si="3"/>
        <v>-7.401400710062378E-2</v>
      </c>
      <c r="F24">
        <f t="shared" si="0"/>
        <v>1</v>
      </c>
      <c r="G24" s="5">
        <f t="shared" si="1"/>
        <v>41670</v>
      </c>
      <c r="H24">
        <f t="shared" si="4"/>
        <v>0</v>
      </c>
      <c r="I24" s="6">
        <f t="shared" si="5"/>
        <v>-7.401400710062378E-2</v>
      </c>
    </row>
    <row r="25" spans="1:9" x14ac:dyDescent="0.25">
      <c r="A25" s="4">
        <v>41760</v>
      </c>
      <c r="B25" s="1">
        <v>10286.094356732696</v>
      </c>
      <c r="C25" s="1">
        <f>MAX($B$2:B25)</f>
        <v>11152.978792162196</v>
      </c>
      <c r="D25" s="3">
        <f t="shared" si="3"/>
        <v>-7.7726717819880234E-2</v>
      </c>
      <c r="F25">
        <f t="shared" si="0"/>
        <v>1</v>
      </c>
      <c r="G25" s="5">
        <f t="shared" si="1"/>
        <v>41670</v>
      </c>
      <c r="H25">
        <f t="shared" si="4"/>
        <v>0</v>
      </c>
      <c r="I25" s="6">
        <f t="shared" si="5"/>
        <v>-7.7726717819880234E-2</v>
      </c>
    </row>
    <row r="26" spans="1:9" x14ac:dyDescent="0.25">
      <c r="A26" s="4">
        <v>41771</v>
      </c>
      <c r="B26" s="1">
        <v>10160.214658130146</v>
      </c>
      <c r="C26" s="1">
        <f>MAX($B$2:B26)</f>
        <v>11152.978792162196</v>
      </c>
      <c r="D26" s="3">
        <f t="shared" si="3"/>
        <v>-8.9013361589974416E-2</v>
      </c>
      <c r="F26">
        <f t="shared" si="0"/>
        <v>1</v>
      </c>
      <c r="G26" s="5">
        <f t="shared" si="1"/>
        <v>41670</v>
      </c>
      <c r="H26">
        <f t="shared" si="4"/>
        <v>0</v>
      </c>
      <c r="I26" s="6">
        <f t="shared" si="5"/>
        <v>-8.9013361589974416E-2</v>
      </c>
    </row>
    <row r="27" spans="1:9" x14ac:dyDescent="0.25">
      <c r="A27" s="4">
        <v>41782</v>
      </c>
      <c r="B27" s="1">
        <v>10122.575902660505</v>
      </c>
      <c r="C27" s="1">
        <f>MAX($B$2:B27)</f>
        <v>11152.978792162196</v>
      </c>
      <c r="D27" s="3">
        <f t="shared" si="3"/>
        <v>-9.2388133134962205E-2</v>
      </c>
      <c r="F27">
        <f t="shared" si="0"/>
        <v>1</v>
      </c>
      <c r="G27" s="5">
        <f t="shared" si="1"/>
        <v>41670</v>
      </c>
      <c r="H27">
        <f t="shared" si="4"/>
        <v>0</v>
      </c>
      <c r="I27" s="6">
        <f t="shared" si="5"/>
        <v>-9.2388133134962205E-2</v>
      </c>
    </row>
    <row r="28" spans="1:9" x14ac:dyDescent="0.25">
      <c r="A28" s="4">
        <v>42416</v>
      </c>
      <c r="B28" s="1">
        <v>10037.187251747106</v>
      </c>
      <c r="C28" s="1">
        <f>MAX($B$2:B28)</f>
        <v>11152.978792162196</v>
      </c>
      <c r="D28" s="3">
        <f t="shared" si="3"/>
        <v>-0.10004426272192118</v>
      </c>
      <c r="F28">
        <f t="shared" si="0"/>
        <v>1</v>
      </c>
      <c r="G28" s="5">
        <f t="shared" si="1"/>
        <v>41670</v>
      </c>
      <c r="H28">
        <f t="shared" si="4"/>
        <v>0</v>
      </c>
      <c r="I28" s="6">
        <f t="shared" si="5"/>
        <v>-0.10004426272192118</v>
      </c>
    </row>
    <row r="29" spans="1:9" x14ac:dyDescent="0.25">
      <c r="A29" s="4">
        <v>42453</v>
      </c>
      <c r="B29" s="1">
        <v>9796.6449322824137</v>
      </c>
      <c r="C29" s="1">
        <f>MAX($B$2:B29)</f>
        <v>11152.978792162196</v>
      </c>
      <c r="D29" s="3">
        <f t="shared" si="3"/>
        <v>-0.12161180301292704</v>
      </c>
      <c r="F29">
        <f t="shared" si="0"/>
        <v>1</v>
      </c>
      <c r="G29" s="5">
        <f t="shared" si="1"/>
        <v>41670</v>
      </c>
      <c r="H29">
        <f t="shared" si="4"/>
        <v>0</v>
      </c>
      <c r="I29" s="6">
        <f t="shared" si="5"/>
        <v>-0.12161180301292704</v>
      </c>
    </row>
    <row r="30" spans="1:9" x14ac:dyDescent="0.25">
      <c r="A30" s="4">
        <v>42467</v>
      </c>
      <c r="B30" s="1">
        <v>10004.786095006966</v>
      </c>
      <c r="C30" s="1">
        <f>MAX($B$2:B30)</f>
        <v>11152.978792162196</v>
      </c>
      <c r="D30" s="3">
        <f t="shared" si="3"/>
        <v>-0.10294941993094497</v>
      </c>
      <c r="F30">
        <f t="shared" si="0"/>
        <v>1</v>
      </c>
      <c r="G30" s="5">
        <f t="shared" si="1"/>
        <v>41670</v>
      </c>
      <c r="H30">
        <f t="shared" si="4"/>
        <v>0</v>
      </c>
      <c r="I30" s="6">
        <f t="shared" si="5"/>
        <v>-0.12161180301292704</v>
      </c>
    </row>
    <row r="31" spans="1:9" x14ac:dyDescent="0.25">
      <c r="A31" s="4">
        <v>42471</v>
      </c>
      <c r="B31" s="1">
        <v>9884.6698908882408</v>
      </c>
      <c r="C31" s="1">
        <f>MAX($B$2:B31)</f>
        <v>11152.978792162196</v>
      </c>
      <c r="D31" s="3">
        <f t="shared" si="3"/>
        <v>-0.11371929642377374</v>
      </c>
      <c r="F31">
        <f t="shared" si="0"/>
        <v>1</v>
      </c>
      <c r="G31" s="5">
        <f t="shared" si="1"/>
        <v>41670</v>
      </c>
      <c r="H31">
        <f t="shared" si="4"/>
        <v>0</v>
      </c>
      <c r="I31" s="6">
        <f t="shared" si="5"/>
        <v>-0.12161180301292704</v>
      </c>
    </row>
    <row r="32" spans="1:9" x14ac:dyDescent="0.25">
      <c r="A32" s="4">
        <v>42474</v>
      </c>
      <c r="B32" s="1">
        <v>9813.9820230354489</v>
      </c>
      <c r="C32" s="1">
        <f>MAX($B$2:B32)</f>
        <v>11152.978792162196</v>
      </c>
      <c r="D32" s="3">
        <f t="shared" si="3"/>
        <v>-0.120057322270507</v>
      </c>
      <c r="F32">
        <f t="shared" si="0"/>
        <v>1</v>
      </c>
      <c r="G32" s="5">
        <f t="shared" si="1"/>
        <v>41670</v>
      </c>
      <c r="H32">
        <f t="shared" si="4"/>
        <v>0</v>
      </c>
      <c r="I32" s="6">
        <f t="shared" si="5"/>
        <v>-0.12161180301292704</v>
      </c>
    </row>
    <row r="33" spans="1:9" x14ac:dyDescent="0.25">
      <c r="A33" s="4">
        <v>42486</v>
      </c>
      <c r="B33" s="1">
        <v>10400.596920441503</v>
      </c>
      <c r="C33" s="1">
        <f>MAX($B$2:B33)</f>
        <v>11152.978792162196</v>
      </c>
      <c r="D33" s="3">
        <f t="shared" si="3"/>
        <v>-6.7460172366635526E-2</v>
      </c>
      <c r="F33">
        <f t="shared" si="0"/>
        <v>1</v>
      </c>
      <c r="G33" s="5">
        <f t="shared" si="1"/>
        <v>41670</v>
      </c>
      <c r="H33">
        <f t="shared" si="4"/>
        <v>0</v>
      </c>
      <c r="I33" s="6">
        <f t="shared" si="5"/>
        <v>-0.12161180301292704</v>
      </c>
    </row>
    <row r="34" spans="1:9" x14ac:dyDescent="0.25">
      <c r="A34" s="4">
        <v>42496</v>
      </c>
      <c r="B34" s="1">
        <v>10283.618349251665</v>
      </c>
      <c r="C34" s="1">
        <f>MAX($B$2:B34)</f>
        <v>11152.978792162196</v>
      </c>
      <c r="D34" s="3">
        <f t="shared" si="3"/>
        <v>-7.7948721961300385E-2</v>
      </c>
      <c r="F34">
        <f t="shared" si="0"/>
        <v>1</v>
      </c>
      <c r="G34" s="5">
        <f t="shared" si="1"/>
        <v>41670</v>
      </c>
      <c r="H34">
        <f t="shared" si="4"/>
        <v>0</v>
      </c>
      <c r="I34" s="6">
        <f t="shared" si="5"/>
        <v>-0.12161180301292704</v>
      </c>
    </row>
    <row r="35" spans="1:9" x14ac:dyDescent="0.25">
      <c r="A35" s="4">
        <v>42510</v>
      </c>
      <c r="B35" s="1">
        <v>10217.365260469198</v>
      </c>
      <c r="C35" s="1">
        <f>MAX($B$2:B35)</f>
        <v>11152.978792162196</v>
      </c>
      <c r="D35" s="3">
        <f t="shared" si="3"/>
        <v>-8.3889116004641218E-2</v>
      </c>
      <c r="F35">
        <f t="shared" si="0"/>
        <v>1</v>
      </c>
      <c r="G35" s="5">
        <f t="shared" si="1"/>
        <v>41670</v>
      </c>
      <c r="H35">
        <f t="shared" si="4"/>
        <v>0</v>
      </c>
      <c r="I35" s="6">
        <f t="shared" si="5"/>
        <v>-0.12161180301292704</v>
      </c>
    </row>
    <row r="36" spans="1:9" x14ac:dyDescent="0.25">
      <c r="A36" s="4">
        <v>42534</v>
      </c>
      <c r="B36" s="1">
        <v>10190.459206218718</v>
      </c>
      <c r="C36" s="1">
        <f>MAX($B$2:B36)</f>
        <v>11152.978792162196</v>
      </c>
      <c r="D36" s="3">
        <f t="shared" si="3"/>
        <v>-8.6301570538257627E-2</v>
      </c>
      <c r="F36">
        <f t="shared" si="0"/>
        <v>1</v>
      </c>
      <c r="G36" s="5">
        <f t="shared" si="1"/>
        <v>41670</v>
      </c>
      <c r="H36">
        <f t="shared" si="4"/>
        <v>0</v>
      </c>
      <c r="I36" s="6">
        <f t="shared" si="5"/>
        <v>-0.12161180301292704</v>
      </c>
    </row>
    <row r="37" spans="1:9" x14ac:dyDescent="0.25">
      <c r="A37" s="4">
        <v>42605</v>
      </c>
      <c r="B37" s="1">
        <v>10071.702040164862</v>
      </c>
      <c r="C37" s="1">
        <f>MAX($B$2:B37)</f>
        <v>11152.978792162196</v>
      </c>
      <c r="D37" s="3">
        <f t="shared" si="3"/>
        <v>-9.6949592763253975E-2</v>
      </c>
      <c r="F37">
        <f t="shared" si="0"/>
        <v>1</v>
      </c>
      <c r="G37" s="5">
        <f t="shared" si="1"/>
        <v>41670</v>
      </c>
      <c r="H37">
        <f t="shared" si="4"/>
        <v>0</v>
      </c>
      <c r="I37" s="6">
        <f t="shared" si="5"/>
        <v>-0.12161180301292704</v>
      </c>
    </row>
    <row r="38" spans="1:9" x14ac:dyDescent="0.25">
      <c r="A38" s="4">
        <v>42637</v>
      </c>
      <c r="B38" s="1">
        <v>10034.104095917273</v>
      </c>
      <c r="C38" s="1">
        <f>MAX($B$2:B38)</f>
        <v>11152.978792162196</v>
      </c>
      <c r="D38" s="3">
        <f t="shared" si="3"/>
        <v>-0.10032070508653852</v>
      </c>
      <c r="F38">
        <f t="shared" si="0"/>
        <v>1</v>
      </c>
      <c r="G38" s="5">
        <f t="shared" si="1"/>
        <v>41670</v>
      </c>
      <c r="H38">
        <f t="shared" si="4"/>
        <v>0</v>
      </c>
      <c r="I38" s="6">
        <f t="shared" si="5"/>
        <v>-0.12161180301292704</v>
      </c>
    </row>
    <row r="39" spans="1:9" x14ac:dyDescent="0.25">
      <c r="A39" s="4">
        <v>42669</v>
      </c>
      <c r="B39" s="1">
        <v>10523.12</v>
      </c>
      <c r="C39" s="1">
        <f>MAX($B$2:B39)</f>
        <v>11152.978792162196</v>
      </c>
      <c r="D39" s="3">
        <f t="shared" si="3"/>
        <v>-5.647449025948393E-2</v>
      </c>
      <c r="F39">
        <f t="shared" si="0"/>
        <v>1</v>
      </c>
      <c r="G39" s="5">
        <f t="shared" si="1"/>
        <v>41670</v>
      </c>
      <c r="H39">
        <f t="shared" si="4"/>
        <v>0</v>
      </c>
      <c r="I39" s="6">
        <f t="shared" si="5"/>
        <v>-0.12161180301292704</v>
      </c>
    </row>
    <row r="40" spans="1:9" x14ac:dyDescent="0.25">
      <c r="A40" s="4">
        <v>42701</v>
      </c>
      <c r="B40" s="1">
        <v>11022.5</v>
      </c>
      <c r="C40" s="1">
        <f>MAX($B$2:B40)</f>
        <v>11152.978792162196</v>
      </c>
      <c r="D40" s="3">
        <f t="shared" si="3"/>
        <v>-1.1699008363029442E-2</v>
      </c>
      <c r="F40">
        <f t="shared" si="0"/>
        <v>1</v>
      </c>
      <c r="G40" s="5">
        <f t="shared" si="1"/>
        <v>41670</v>
      </c>
      <c r="H40">
        <f t="shared" si="4"/>
        <v>0</v>
      </c>
      <c r="I40" s="6">
        <f t="shared" si="5"/>
        <v>-0.12161180301292704</v>
      </c>
    </row>
    <row r="41" spans="1:9" x14ac:dyDescent="0.25">
      <c r="A41" s="4">
        <v>42733</v>
      </c>
      <c r="B41" s="1">
        <v>11200.59</v>
      </c>
      <c r="C41" s="1">
        <f>MAX($B$2:B41)</f>
        <v>11200.59</v>
      </c>
      <c r="D41" s="3">
        <f t="shared" si="3"/>
        <v>0</v>
      </c>
      <c r="F41">
        <f t="shared" si="0"/>
        <v>0</v>
      </c>
      <c r="G41" s="5" t="str">
        <f t="shared" si="1"/>
        <v/>
      </c>
      <c r="H41">
        <f t="shared" si="4"/>
        <v>1224</v>
      </c>
      <c r="I41" s="6">
        <f t="shared" si="5"/>
        <v>-0.12161180301292704</v>
      </c>
    </row>
  </sheetData>
  <mergeCells count="1">
    <mergeCell ref="J1:K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Drawdown Duration</vt:lpstr>
      <vt:lpstr>Duration of MMD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IERMOLAIEV</dc:creator>
  <cp:lastModifiedBy>SERGII IERMOLAIEV</cp:lastModifiedBy>
  <dcterms:created xsi:type="dcterms:W3CDTF">2024-10-29T10:02:53Z</dcterms:created>
  <dcterms:modified xsi:type="dcterms:W3CDTF">2024-11-05T14:31:05Z</dcterms:modified>
</cp:coreProperties>
</file>